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1120" yWindow="1120" windowWidth="32100" windowHeight="17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8" i="1"/>
  <c r="G13" i="1"/>
  <c r="H13" i="1"/>
  <c r="H9" i="1"/>
  <c r="H12" i="1"/>
  <c r="I13" i="1"/>
  <c r="J13" i="1"/>
  <c r="L13" i="1"/>
  <c r="M13" i="1"/>
  <c r="N13" i="1"/>
  <c r="P13" i="1"/>
  <c r="Q13" i="1"/>
  <c r="R13" i="1"/>
  <c r="G11" i="1"/>
  <c r="H11" i="1"/>
  <c r="H10" i="1"/>
  <c r="I11" i="1"/>
  <c r="J11" i="1"/>
  <c r="L11" i="1"/>
  <c r="M11" i="1"/>
  <c r="N11" i="1"/>
  <c r="P11" i="1"/>
  <c r="Q11" i="1"/>
  <c r="R11" i="1"/>
  <c r="H8" i="1"/>
  <c r="I9" i="1"/>
  <c r="I10" i="1"/>
  <c r="I12" i="1"/>
  <c r="H14" i="1"/>
  <c r="I14" i="1"/>
  <c r="I8" i="1"/>
  <c r="G10" i="1"/>
  <c r="J10" i="1"/>
  <c r="L10" i="1"/>
  <c r="M10" i="1"/>
  <c r="N10" i="1"/>
  <c r="P10" i="1"/>
  <c r="Q10" i="1"/>
  <c r="R10" i="1"/>
  <c r="N9" i="1"/>
  <c r="N12" i="1"/>
  <c r="N14" i="1"/>
  <c r="G7" i="1"/>
  <c r="J7" i="1"/>
  <c r="L7" i="1"/>
  <c r="M7" i="1"/>
  <c r="N7" i="1"/>
  <c r="P7" i="1"/>
  <c r="Q7" i="1"/>
  <c r="R7" i="1"/>
  <c r="R8" i="1"/>
  <c r="L9" i="1"/>
  <c r="M9" i="1"/>
  <c r="P9" i="1"/>
  <c r="Q9" i="1"/>
  <c r="R9" i="1"/>
  <c r="L12" i="1"/>
  <c r="M12" i="1"/>
  <c r="P12" i="1"/>
  <c r="Q12" i="1"/>
  <c r="R12" i="1"/>
  <c r="L14" i="1"/>
  <c r="M14" i="1"/>
  <c r="P14" i="1"/>
  <c r="Q14" i="1"/>
  <c r="R14" i="1"/>
  <c r="G9" i="1"/>
  <c r="J9" i="1"/>
  <c r="G12" i="1"/>
  <c r="J12" i="1"/>
  <c r="G14" i="1"/>
  <c r="J14" i="1"/>
  <c r="G4" i="1"/>
  <c r="J4" i="1"/>
  <c r="G5" i="1"/>
  <c r="J5" i="1"/>
  <c r="G6" i="1"/>
  <c r="J6" i="1"/>
  <c r="G8" i="1"/>
  <c r="J8" i="1"/>
  <c r="G3" i="1"/>
  <c r="J3" i="1"/>
  <c r="L6" i="1"/>
  <c r="M6" i="1"/>
  <c r="N6" i="1"/>
  <c r="P6" i="1"/>
  <c r="Q6" i="1"/>
  <c r="R6" i="1"/>
  <c r="L8" i="1"/>
  <c r="M8" i="1"/>
  <c r="N8" i="1"/>
  <c r="P8" i="1"/>
  <c r="Q8" i="1"/>
  <c r="P3" i="1"/>
  <c r="P4" i="1"/>
  <c r="P5" i="1"/>
  <c r="R4" i="1"/>
  <c r="R5" i="1"/>
  <c r="R3" i="1"/>
  <c r="L4" i="1"/>
  <c r="L5" i="1"/>
  <c r="L3" i="1"/>
  <c r="N4" i="1"/>
  <c r="N5" i="1"/>
  <c r="N3" i="1"/>
  <c r="Q4" i="1"/>
  <c r="Q5" i="1"/>
  <c r="Q3" i="1"/>
  <c r="M4" i="1"/>
  <c r="M5" i="1"/>
  <c r="M3" i="1"/>
</calcChain>
</file>

<file path=xl/sharedStrings.xml><?xml version="1.0" encoding="utf-8"?>
<sst xmlns="http://schemas.openxmlformats.org/spreadsheetml/2006/main" count="33" uniqueCount="28">
  <si>
    <t>pre-sale</t>
  </si>
  <si>
    <t>Date</t>
  </si>
  <si>
    <t>Market Capitalization</t>
  </si>
  <si>
    <t>IPO</t>
  </si>
  <si>
    <t>End of 1st day</t>
  </si>
  <si>
    <t>Gundermann</t>
  </si>
  <si>
    <t>2nd issue</t>
  </si>
  <si>
    <t>Bank 'real' value</t>
  </si>
  <si>
    <t>Aristide</t>
  </si>
  <si>
    <t>Caroline</t>
  </si>
  <si>
    <t>Universal</t>
  </si>
  <si>
    <t>AGM</t>
  </si>
  <si>
    <t>3rd issue</t>
  </si>
  <si>
    <t>Keeps rising</t>
  </si>
  <si>
    <t>owns</t>
  </si>
  <si>
    <t>worth</t>
  </si>
  <si>
    <t>profit</t>
  </si>
  <si>
    <t>cost</t>
  </si>
  <si>
    <t>value shares</t>
  </si>
  <si>
    <t>Crash</t>
  </si>
  <si>
    <t>total cost shares</t>
  </si>
  <si>
    <t>No. shares</t>
  </si>
  <si>
    <t>Universal Bank</t>
  </si>
  <si>
    <t>2 wks later</t>
  </si>
  <si>
    <t>2 months later</t>
  </si>
  <si>
    <t>The high point</t>
  </si>
  <si>
    <t>%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</si>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</sst>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FRF]\ #,##0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4" borderId="0" xfId="0" applyNumberFormat="1" applyFill="1"/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/>
    <xf numFmtId="43" fontId="0" fillId="4" borderId="0" xfId="1" applyFont="1" applyFill="1"/>
    <xf numFmtId="164" fontId="0" fillId="4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43" fontId="0" fillId="0" borderId="0" xfId="1" applyFont="1" applyFill="1"/>
    <xf numFmtId="165" fontId="0" fillId="4" borderId="0" xfId="1" applyNumberFormat="1" applyFont="1" applyFill="1"/>
    <xf numFmtId="9" fontId="0" fillId="4" borderId="0" xfId="2" applyFont="1" applyFill="1"/>
    <xf numFmtId="0" fontId="2" fillId="0" borderId="0" xfId="0" applyFont="1" applyAlignment="1">
      <alignment horizontal="center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</a:t>
            </a:r>
            <a:r>
              <a:rPr lang="en-US" baseline="0"/>
              <a:t> Universal Bank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Sc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Sheet1!$B$3:$B$14</c:f>
              <c:numCache>
                <c:formatCode>General</c:formatCode>
                <c:ptCount val="12"/>
                <c:pt idx="0">
                  <c:v>14.0</c:v>
                </c:pt>
                <c:pt idx="1">
                  <c:v>14.0</c:v>
                </c:pt>
                <c:pt idx="2">
                  <c:v>15.0</c:v>
                </c:pt>
                <c:pt idx="3">
                  <c:v>18.0</c:v>
                </c:pt>
                <c:pt idx="4">
                  <c:v>21.0</c:v>
                </c:pt>
                <c:pt idx="5">
                  <c:v>21.0</c:v>
                </c:pt>
                <c:pt idx="6">
                  <c:v>22.0</c:v>
                </c:pt>
                <c:pt idx="7">
                  <c:v>25.0</c:v>
                </c:pt>
                <c:pt idx="8">
                  <c:v>28.0</c:v>
                </c:pt>
                <c:pt idx="9">
                  <c:v>28.0</c:v>
                </c:pt>
                <c:pt idx="10">
                  <c:v>31.0</c:v>
                </c:pt>
                <c:pt idx="11">
                  <c:v>32.0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Universal Bank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Sheet1!$C$3:$C$14</c:f>
              <c:numCache>
                <c:formatCode>[$FRF]\ #,##0</c:formatCode>
                <c:ptCount val="12"/>
                <c:pt idx="0">
                  <c:v>450.0</c:v>
                </c:pt>
                <c:pt idx="1">
                  <c:v>500.0</c:v>
                </c:pt>
                <c:pt idx="2">
                  <c:v>950.0</c:v>
                </c:pt>
                <c:pt idx="3">
                  <c:v>1350.0</c:v>
                </c:pt>
                <c:pt idx="4">
                  <c:v>1500.0</c:v>
                </c:pt>
                <c:pt idx="5">
                  <c:v>1600.0</c:v>
                </c:pt>
                <c:pt idx="6">
                  <c:v>1780.0</c:v>
                </c:pt>
                <c:pt idx="7">
                  <c:v>2000.0</c:v>
                </c:pt>
                <c:pt idx="8">
                  <c:v>2250.0</c:v>
                </c:pt>
                <c:pt idx="9">
                  <c:v>2400.0</c:v>
                </c:pt>
                <c:pt idx="10">
                  <c:v>2530.0</c:v>
                </c:pt>
                <c:pt idx="11">
                  <c:v>620.0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9631672"/>
        <c:axId val="2131193256"/>
      </c:lineChart>
      <c:catAx>
        <c:axId val="2089631672"/>
        <c:scaling>
          <c:orientation val="minMax"/>
        </c:scaling>
        <c:delete val="1"/>
        <c:axPos val="b"/>
        <c:majorTickMark val="none"/>
        <c:minorTickMark val="none"/>
        <c:tickLblPos val="nextTo"/>
        <c:crossAx val="2131193256"/>
        <c:crosses val="autoZero"/>
        <c:auto val="1"/>
        <c:lblAlgn val="ctr"/>
        <c:lblOffset val="100"/>
        <c:noMultiLvlLbl val="0"/>
      </c:catAx>
      <c:valAx>
        <c:axId val="2131193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9631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17</xdr:row>
      <xdr:rowOff>139700</xdr:rowOff>
    </xdr:from>
    <xdr:to>
      <xdr:col>13</xdr:col>
      <xdr:colOff>495300</xdr:colOff>
      <xdr:row>41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workbookViewId="0">
      <selection activeCell="F25" sqref="F25"/>
    </sheetView>
  </sheetViews>
  <sheetFormatPr baseColWidth="10" defaultRowHeight="15" x14ac:dyDescent="0"/>
  <cols>
    <col min="1" max="1" width="15.1640625" customWidth="1"/>
    <col min="2" max="2" width="4.83203125" customWidth="1"/>
    <col min="3" max="3" width="14.6640625" customWidth="1"/>
    <col min="5" max="5" width="11.5" bestFit="1" customWidth="1"/>
    <col min="6" max="6" width="6.5" customWidth="1"/>
    <col min="7" max="8" width="19" customWidth="1"/>
    <col min="9" max="9" width="16.1640625" customWidth="1"/>
    <col min="10" max="10" width="16.83203125" customWidth="1"/>
    <col min="12" max="12" width="15.6640625" customWidth="1"/>
    <col min="13" max="13" width="15" customWidth="1"/>
    <col min="14" max="14" width="17.1640625" customWidth="1"/>
    <col min="15" max="15" width="12.83203125" customWidth="1"/>
    <col min="16" max="16" width="17.1640625" customWidth="1"/>
    <col min="18" max="18" width="11.1640625" bestFit="1" customWidth="1"/>
  </cols>
  <sheetData>
    <row r="1" spans="1:41">
      <c r="G1" s="21" t="s">
        <v>10</v>
      </c>
      <c r="H1" s="21"/>
      <c r="I1" s="21"/>
      <c r="J1" s="21"/>
      <c r="K1" s="21" t="s">
        <v>8</v>
      </c>
      <c r="L1" s="21"/>
      <c r="M1" s="21"/>
      <c r="N1" s="21"/>
      <c r="O1" s="21" t="s">
        <v>9</v>
      </c>
      <c r="P1" s="21"/>
      <c r="Q1" s="21"/>
      <c r="R1" s="21"/>
    </row>
    <row r="2" spans="1:41">
      <c r="A2" s="12" t="s">
        <v>1</v>
      </c>
      <c r="B2" s="12" t="s">
        <v>27</v>
      </c>
      <c r="C2" s="8" t="s">
        <v>22</v>
      </c>
      <c r="D2" s="8" t="s">
        <v>21</v>
      </c>
      <c r="E2" s="9" t="s">
        <v>21</v>
      </c>
      <c r="F2" s="9" t="s">
        <v>26</v>
      </c>
      <c r="G2" s="9" t="s">
        <v>2</v>
      </c>
      <c r="H2" s="9" t="s">
        <v>18</v>
      </c>
      <c r="I2" s="9" t="s">
        <v>20</v>
      </c>
      <c r="J2" s="9" t="s">
        <v>7</v>
      </c>
      <c r="K2" s="10" t="s">
        <v>14</v>
      </c>
      <c r="L2" s="10" t="s">
        <v>15</v>
      </c>
      <c r="M2" s="10" t="s">
        <v>16</v>
      </c>
      <c r="N2" s="10" t="s">
        <v>17</v>
      </c>
      <c r="O2" s="11" t="s">
        <v>14</v>
      </c>
      <c r="P2" s="11" t="s">
        <v>15</v>
      </c>
      <c r="Q2" s="11" t="s">
        <v>16</v>
      </c>
      <c r="R2" s="11" t="s">
        <v>17</v>
      </c>
    </row>
    <row r="3" spans="1:41">
      <c r="A3" t="s">
        <v>0</v>
      </c>
      <c r="B3">
        <v>14</v>
      </c>
      <c r="C3" s="2">
        <v>450</v>
      </c>
      <c r="D3" s="1">
        <v>50000</v>
      </c>
      <c r="E3" s="13"/>
      <c r="F3" s="13"/>
      <c r="G3" s="7">
        <f>C3*D3</f>
        <v>22500000</v>
      </c>
      <c r="H3" s="7"/>
      <c r="I3" s="7"/>
      <c r="J3" s="7">
        <f t="shared" ref="J3:J14" si="0">G3-(E3*C3)</f>
        <v>22500000</v>
      </c>
      <c r="K3" s="3">
        <v>11000</v>
      </c>
      <c r="L3" s="4">
        <f t="shared" ref="L3:L14" si="1">K3*C3</f>
        <v>4950000</v>
      </c>
      <c r="M3" s="4">
        <f t="shared" ref="M3:M14" si="2">(K3*C3)-($K$3*$C$3)</f>
        <v>0</v>
      </c>
      <c r="N3" s="4">
        <f t="shared" ref="N3:N14" si="3">$K$3*$C$3</f>
        <v>4950000</v>
      </c>
      <c r="O3" s="5">
        <v>100</v>
      </c>
      <c r="P3" s="6">
        <f t="shared" ref="P3:P14" si="4">O3*C3</f>
        <v>45000</v>
      </c>
      <c r="Q3" s="6">
        <f t="shared" ref="Q3:Q14" si="5">O3*C3-($O$3*$C$3)</f>
        <v>0</v>
      </c>
      <c r="R3" s="6">
        <f>$O$3*$C$3</f>
        <v>45000</v>
      </c>
    </row>
    <row r="4" spans="1:41">
      <c r="A4" t="s">
        <v>3</v>
      </c>
      <c r="B4">
        <v>14</v>
      </c>
      <c r="C4" s="2">
        <v>500</v>
      </c>
      <c r="D4" s="1">
        <v>50000</v>
      </c>
      <c r="E4" s="13"/>
      <c r="F4" s="13"/>
      <c r="G4" s="7">
        <f>C4*D4</f>
        <v>25000000</v>
      </c>
      <c r="H4" s="7"/>
      <c r="I4" s="7"/>
      <c r="J4" s="7">
        <f t="shared" si="0"/>
        <v>25000000</v>
      </c>
      <c r="K4" s="3">
        <v>11000</v>
      </c>
      <c r="L4" s="4">
        <f t="shared" si="1"/>
        <v>5500000</v>
      </c>
      <c r="M4" s="4">
        <f t="shared" si="2"/>
        <v>550000</v>
      </c>
      <c r="N4" s="4">
        <f t="shared" si="3"/>
        <v>4950000</v>
      </c>
      <c r="O4" s="5">
        <v>100</v>
      </c>
      <c r="P4" s="6">
        <f t="shared" si="4"/>
        <v>50000</v>
      </c>
      <c r="Q4" s="6">
        <f t="shared" si="5"/>
        <v>5000</v>
      </c>
      <c r="R4" s="6">
        <f>$O$3*$C$3</f>
        <v>45000</v>
      </c>
    </row>
    <row r="5" spans="1:41">
      <c r="A5" t="s">
        <v>4</v>
      </c>
      <c r="B5">
        <v>15</v>
      </c>
      <c r="C5" s="2">
        <v>950</v>
      </c>
      <c r="D5" s="1">
        <v>50000</v>
      </c>
      <c r="E5" s="13"/>
      <c r="F5" s="13"/>
      <c r="G5" s="7">
        <f>C5*D5</f>
        <v>47500000</v>
      </c>
      <c r="H5" s="7"/>
      <c r="I5" s="7"/>
      <c r="J5" s="7">
        <f t="shared" si="0"/>
        <v>47500000</v>
      </c>
      <c r="K5" s="3">
        <v>11000</v>
      </c>
      <c r="L5" s="4">
        <f t="shared" si="1"/>
        <v>10450000</v>
      </c>
      <c r="M5" s="4">
        <f t="shared" si="2"/>
        <v>5500000</v>
      </c>
      <c r="N5" s="4">
        <f t="shared" si="3"/>
        <v>4950000</v>
      </c>
      <c r="O5" s="5">
        <v>100</v>
      </c>
      <c r="P5" s="6">
        <f t="shared" si="4"/>
        <v>95000</v>
      </c>
      <c r="Q5" s="6">
        <f t="shared" si="5"/>
        <v>50000</v>
      </c>
      <c r="R5" s="6">
        <f>$O$3*$C$3</f>
        <v>45000</v>
      </c>
    </row>
    <row r="6" spans="1:41">
      <c r="A6" t="s">
        <v>5</v>
      </c>
      <c r="B6">
        <v>18</v>
      </c>
      <c r="C6" s="2">
        <v>1350</v>
      </c>
      <c r="D6" s="1">
        <v>50000</v>
      </c>
      <c r="E6" s="13"/>
      <c r="F6" s="13"/>
      <c r="G6" s="7">
        <f>C6*D6</f>
        <v>67500000</v>
      </c>
      <c r="H6" s="7"/>
      <c r="I6" s="7"/>
      <c r="J6" s="7">
        <f t="shared" si="0"/>
        <v>67500000</v>
      </c>
      <c r="K6" s="3">
        <v>11000</v>
      </c>
      <c r="L6" s="4">
        <f t="shared" si="1"/>
        <v>14850000</v>
      </c>
      <c r="M6" s="4">
        <f t="shared" si="2"/>
        <v>9900000</v>
      </c>
      <c r="N6" s="4">
        <f t="shared" si="3"/>
        <v>4950000</v>
      </c>
      <c r="O6" s="5">
        <v>100</v>
      </c>
      <c r="P6" s="6">
        <f t="shared" si="4"/>
        <v>135000</v>
      </c>
      <c r="Q6" s="6">
        <f t="shared" si="5"/>
        <v>90000</v>
      </c>
      <c r="R6" s="6">
        <f>$O$3*$C$3</f>
        <v>45000</v>
      </c>
    </row>
    <row r="7" spans="1:41">
      <c r="A7" t="s">
        <v>13</v>
      </c>
      <c r="B7">
        <v>21</v>
      </c>
      <c r="C7" s="2">
        <v>1500</v>
      </c>
      <c r="D7" s="1">
        <v>50000</v>
      </c>
      <c r="E7" s="13"/>
      <c r="F7" s="13"/>
      <c r="G7" s="7">
        <f t="shared" ref="G7" si="6">C7*D7</f>
        <v>75000000</v>
      </c>
      <c r="H7" s="7"/>
      <c r="I7" s="7"/>
      <c r="J7" s="7">
        <f t="shared" si="0"/>
        <v>75000000</v>
      </c>
      <c r="K7" s="3">
        <v>11000</v>
      </c>
      <c r="L7" s="4">
        <f t="shared" si="1"/>
        <v>16500000</v>
      </c>
      <c r="M7" s="4">
        <f t="shared" si="2"/>
        <v>11550000</v>
      </c>
      <c r="N7" s="4">
        <f t="shared" si="3"/>
        <v>4950000</v>
      </c>
      <c r="O7" s="5">
        <v>100</v>
      </c>
      <c r="P7" s="6">
        <f t="shared" si="4"/>
        <v>150000</v>
      </c>
      <c r="Q7" s="6">
        <f t="shared" si="5"/>
        <v>105000</v>
      </c>
      <c r="R7" s="6">
        <f>$O$3*$C$3</f>
        <v>45000</v>
      </c>
    </row>
    <row r="8" spans="1:41">
      <c r="A8" t="s">
        <v>6</v>
      </c>
      <c r="B8">
        <v>21</v>
      </c>
      <c r="C8" s="2">
        <v>1600</v>
      </c>
      <c r="D8" s="1">
        <v>100000</v>
      </c>
      <c r="E8" s="19">
        <v>8000</v>
      </c>
      <c r="F8" s="20">
        <f>E8/D8</f>
        <v>0.08</v>
      </c>
      <c r="G8" s="7">
        <f>C8*D8</f>
        <v>160000000</v>
      </c>
      <c r="H8" s="7">
        <f>E8*C8</f>
        <v>12800000</v>
      </c>
      <c r="I8" s="14">
        <f>SUM(H$8:H8)</f>
        <v>12800000</v>
      </c>
      <c r="J8" s="7">
        <f t="shared" si="0"/>
        <v>147200000</v>
      </c>
      <c r="K8" s="3">
        <v>11000</v>
      </c>
      <c r="L8" s="4">
        <f t="shared" si="1"/>
        <v>17600000</v>
      </c>
      <c r="M8" s="4">
        <f t="shared" si="2"/>
        <v>12650000</v>
      </c>
      <c r="N8" s="4">
        <f t="shared" si="3"/>
        <v>4950000</v>
      </c>
      <c r="O8" s="5">
        <v>300</v>
      </c>
      <c r="P8" s="6">
        <f t="shared" si="4"/>
        <v>480000</v>
      </c>
      <c r="Q8" s="6">
        <f t="shared" si="5"/>
        <v>435000</v>
      </c>
      <c r="R8" s="6">
        <f>($O$3*$C$3)+((O$8-O$6)*C$8)</f>
        <v>365000</v>
      </c>
    </row>
    <row r="9" spans="1:41">
      <c r="A9" t="s">
        <v>11</v>
      </c>
      <c r="B9">
        <v>22</v>
      </c>
      <c r="C9" s="2">
        <v>1780</v>
      </c>
      <c r="D9" s="1">
        <v>100000</v>
      </c>
      <c r="E9" s="19">
        <v>8000</v>
      </c>
      <c r="F9" s="20">
        <f t="shared" ref="F9:F14" si="7">E9/D9</f>
        <v>0.08</v>
      </c>
      <c r="G9" s="7">
        <f>C9*D9</f>
        <v>178000000</v>
      </c>
      <c r="H9" s="7">
        <f>E9*C9</f>
        <v>14240000</v>
      </c>
      <c r="I9" s="14">
        <f>SUM(H$8:H9)</f>
        <v>27040000</v>
      </c>
      <c r="J9" s="7">
        <f t="shared" si="0"/>
        <v>163760000</v>
      </c>
      <c r="K9" s="3">
        <v>25000</v>
      </c>
      <c r="L9" s="4">
        <f t="shared" si="1"/>
        <v>44500000</v>
      </c>
      <c r="M9" s="4">
        <f t="shared" si="2"/>
        <v>39550000</v>
      </c>
      <c r="N9" s="4">
        <f t="shared" si="3"/>
        <v>4950000</v>
      </c>
      <c r="O9" s="5">
        <v>300</v>
      </c>
      <c r="P9" s="6">
        <f t="shared" si="4"/>
        <v>534000</v>
      </c>
      <c r="Q9" s="6">
        <f t="shared" si="5"/>
        <v>489000</v>
      </c>
      <c r="R9" s="6">
        <f t="shared" ref="R9:R14" si="8">$O$3*$C$3</f>
        <v>45000</v>
      </c>
    </row>
    <row r="10" spans="1:41">
      <c r="A10" t="s">
        <v>23</v>
      </c>
      <c r="B10">
        <v>25</v>
      </c>
      <c r="C10" s="2">
        <v>2000</v>
      </c>
      <c r="D10" s="1">
        <v>100000</v>
      </c>
      <c r="E10" s="19">
        <v>8000</v>
      </c>
      <c r="F10" s="20">
        <f t="shared" si="7"/>
        <v>0.08</v>
      </c>
      <c r="G10" s="7">
        <f t="shared" ref="G10" si="9">C10*D10</f>
        <v>200000000</v>
      </c>
      <c r="H10" s="7">
        <f t="shared" ref="H10" si="10">E10*C10</f>
        <v>16000000</v>
      </c>
      <c r="I10" s="14">
        <f>SUM(H$8:H10)</f>
        <v>43040000</v>
      </c>
      <c r="J10" s="7">
        <f t="shared" si="0"/>
        <v>184000000</v>
      </c>
      <c r="K10" s="3">
        <v>25000</v>
      </c>
      <c r="L10" s="4">
        <f t="shared" si="1"/>
        <v>50000000</v>
      </c>
      <c r="M10" s="4">
        <f t="shared" si="2"/>
        <v>45050000</v>
      </c>
      <c r="N10" s="4">
        <f t="shared" si="3"/>
        <v>4950000</v>
      </c>
      <c r="O10" s="5">
        <v>300</v>
      </c>
      <c r="P10" s="6">
        <f t="shared" si="4"/>
        <v>600000</v>
      </c>
      <c r="Q10" s="6">
        <f t="shared" si="5"/>
        <v>555000</v>
      </c>
      <c r="R10" s="6">
        <f t="shared" si="8"/>
        <v>45000</v>
      </c>
    </row>
    <row r="11" spans="1:41">
      <c r="A11" t="s">
        <v>24</v>
      </c>
      <c r="B11">
        <v>28</v>
      </c>
      <c r="C11" s="2">
        <v>2250</v>
      </c>
      <c r="D11" s="1">
        <v>100000</v>
      </c>
      <c r="E11" s="19">
        <v>12000</v>
      </c>
      <c r="F11" s="20">
        <f t="shared" si="7"/>
        <v>0.12</v>
      </c>
      <c r="G11" s="7">
        <f t="shared" ref="G11" si="11">C11*D11</f>
        <v>225000000</v>
      </c>
      <c r="H11" s="7">
        <f t="shared" ref="H11" si="12">E11*C11</f>
        <v>27000000</v>
      </c>
      <c r="I11" s="14">
        <f>SUM(H$8:H11)</f>
        <v>70040000</v>
      </c>
      <c r="J11" s="7">
        <f t="shared" si="0"/>
        <v>198000000</v>
      </c>
      <c r="K11" s="3">
        <v>25000</v>
      </c>
      <c r="L11" s="4">
        <f t="shared" si="1"/>
        <v>56250000</v>
      </c>
      <c r="M11" s="4">
        <f t="shared" si="2"/>
        <v>51300000</v>
      </c>
      <c r="N11" s="4">
        <f t="shared" si="3"/>
        <v>4950000</v>
      </c>
      <c r="O11" s="5">
        <v>300</v>
      </c>
      <c r="P11" s="6">
        <f t="shared" si="4"/>
        <v>675000</v>
      </c>
      <c r="Q11" s="6">
        <f t="shared" si="5"/>
        <v>630000</v>
      </c>
      <c r="R11" s="6">
        <f t="shared" si="8"/>
        <v>45000</v>
      </c>
    </row>
    <row r="12" spans="1:41">
      <c r="A12" t="s">
        <v>12</v>
      </c>
      <c r="B12">
        <v>28</v>
      </c>
      <c r="C12" s="2">
        <v>2400</v>
      </c>
      <c r="D12" s="1">
        <v>150000</v>
      </c>
      <c r="E12" s="19">
        <v>19000</v>
      </c>
      <c r="F12" s="20">
        <f t="shared" si="7"/>
        <v>0.12666666666666668</v>
      </c>
      <c r="G12" s="7">
        <f>C12*D12</f>
        <v>360000000</v>
      </c>
      <c r="H12" s="7">
        <f>E12*C12</f>
        <v>45600000</v>
      </c>
      <c r="I12" s="14">
        <f>SUM(H$8:H12)</f>
        <v>115640000</v>
      </c>
      <c r="J12" s="7">
        <f t="shared" si="0"/>
        <v>314400000</v>
      </c>
      <c r="K12" s="3">
        <v>25000</v>
      </c>
      <c r="L12" s="4">
        <f t="shared" si="1"/>
        <v>60000000</v>
      </c>
      <c r="M12" s="4">
        <f t="shared" si="2"/>
        <v>55050000</v>
      </c>
      <c r="N12" s="4">
        <f t="shared" si="3"/>
        <v>4950000</v>
      </c>
      <c r="O12" s="5">
        <v>300</v>
      </c>
      <c r="P12" s="6">
        <f t="shared" si="4"/>
        <v>720000</v>
      </c>
      <c r="Q12" s="6">
        <f t="shared" si="5"/>
        <v>675000</v>
      </c>
      <c r="R12" s="6">
        <f t="shared" si="8"/>
        <v>45000</v>
      </c>
    </row>
    <row r="13" spans="1:41">
      <c r="A13" t="s">
        <v>25</v>
      </c>
      <c r="B13">
        <v>31</v>
      </c>
      <c r="C13" s="2">
        <v>2530</v>
      </c>
      <c r="D13" s="1">
        <v>150000</v>
      </c>
      <c r="E13" s="19">
        <v>23000</v>
      </c>
      <c r="F13" s="20">
        <f t="shared" si="7"/>
        <v>0.15333333333333332</v>
      </c>
      <c r="G13" s="7">
        <f t="shared" ref="G13" si="13">C13*D13</f>
        <v>379500000</v>
      </c>
      <c r="H13" s="7">
        <f t="shared" ref="H13" si="14">E13*C13</f>
        <v>58190000</v>
      </c>
      <c r="I13" s="14">
        <f>SUM(H$8:H13)</f>
        <v>173830000</v>
      </c>
      <c r="J13" s="7">
        <f t="shared" si="0"/>
        <v>321310000</v>
      </c>
      <c r="K13" s="3">
        <v>25000</v>
      </c>
      <c r="L13" s="4">
        <f t="shared" si="1"/>
        <v>63250000</v>
      </c>
      <c r="M13" s="4">
        <f t="shared" si="2"/>
        <v>58300000</v>
      </c>
      <c r="N13" s="4">
        <f t="shared" si="3"/>
        <v>4950000</v>
      </c>
      <c r="O13" s="5">
        <v>300</v>
      </c>
      <c r="P13" s="6">
        <f t="shared" si="4"/>
        <v>759000</v>
      </c>
      <c r="Q13" s="6">
        <f t="shared" si="5"/>
        <v>714000</v>
      </c>
      <c r="R13" s="6">
        <f t="shared" si="8"/>
        <v>45000</v>
      </c>
    </row>
    <row r="14" spans="1:41">
      <c r="A14" t="s">
        <v>19</v>
      </c>
      <c r="B14">
        <v>32</v>
      </c>
      <c r="C14" s="2">
        <v>620</v>
      </c>
      <c r="D14" s="1">
        <v>150000</v>
      </c>
      <c r="E14" s="19">
        <v>59000</v>
      </c>
      <c r="F14" s="20">
        <f t="shared" si="7"/>
        <v>0.39333333333333331</v>
      </c>
      <c r="G14" s="7">
        <f>C14*D14</f>
        <v>93000000</v>
      </c>
      <c r="H14" s="7">
        <f>E14*C14</f>
        <v>36580000</v>
      </c>
      <c r="I14" s="14">
        <f>SUM(H$8:H14)</f>
        <v>210410000</v>
      </c>
      <c r="J14" s="7">
        <f t="shared" si="0"/>
        <v>56420000</v>
      </c>
      <c r="K14" s="3">
        <v>25000</v>
      </c>
      <c r="L14" s="4">
        <f t="shared" si="1"/>
        <v>15500000</v>
      </c>
      <c r="M14" s="4">
        <f t="shared" si="2"/>
        <v>10550000</v>
      </c>
      <c r="N14" s="4">
        <f t="shared" si="3"/>
        <v>4950000</v>
      </c>
      <c r="O14" s="5">
        <v>300</v>
      </c>
      <c r="P14" s="6">
        <f t="shared" si="4"/>
        <v>186000</v>
      </c>
      <c r="Q14" s="6">
        <f t="shared" si="5"/>
        <v>141000</v>
      </c>
      <c r="R14" s="6">
        <f t="shared" si="8"/>
        <v>45000</v>
      </c>
    </row>
    <row r="15" spans="1:41">
      <c r="A15" s="15"/>
      <c r="B15" s="15"/>
      <c r="C15" s="16"/>
      <c r="D15" s="17"/>
      <c r="E15" s="18"/>
      <c r="F15" s="18"/>
      <c r="G15" s="16"/>
      <c r="H15" s="16"/>
      <c r="I15" s="16"/>
      <c r="J15" s="16"/>
      <c r="K15" s="15"/>
      <c r="L15" s="16"/>
      <c r="M15" s="16"/>
      <c r="N15" s="16"/>
      <c r="O15" s="15"/>
      <c r="P15" s="16"/>
      <c r="Q15" s="16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>
      <c r="A16" s="15"/>
      <c r="B16" s="15"/>
      <c r="C16" s="16"/>
      <c r="D16" s="17"/>
      <c r="E16" s="18"/>
      <c r="F16" s="18"/>
      <c r="G16" s="16"/>
      <c r="H16" s="16"/>
      <c r="I16" s="16"/>
      <c r="J16" s="16"/>
      <c r="K16" s="15"/>
      <c r="L16" s="16"/>
      <c r="M16" s="16"/>
      <c r="N16" s="16"/>
      <c r="O16" s="15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</sheetData>
  <mergeCells count="3">
    <mergeCell ref="K1:N1"/>
    <mergeCell ref="O1:R1"/>
    <mergeCell ref="G1:J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Holloway University of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Rebellato</dc:creator>
  <cp:lastModifiedBy>Dan Rebellato</cp:lastModifiedBy>
  <dcterms:created xsi:type="dcterms:W3CDTF">2016-05-30T10:22:01Z</dcterms:created>
  <dcterms:modified xsi:type="dcterms:W3CDTF">2016-10-19T10:16:44Z</dcterms:modified>
</cp:coreProperties>
</file>